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20" windowWidth="18195" windowHeight="802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Sheet2!$A$1:$L$42</definedName>
  </definedNames>
  <calcPr calcId="145621"/>
</workbook>
</file>

<file path=xl/calcChain.xml><?xml version="1.0" encoding="utf-8"?>
<calcChain xmlns="http://schemas.openxmlformats.org/spreadsheetml/2006/main">
  <c r="E24" i="2" l="1"/>
  <c r="E26" i="2" s="1"/>
  <c r="C22" i="2"/>
  <c r="E22" i="2"/>
  <c r="L18" i="1"/>
  <c r="L31" i="1"/>
  <c r="L28" i="1" l="1"/>
  <c r="E33" i="2" s="1"/>
  <c r="E35" i="2" s="1"/>
  <c r="E38" i="2" s="1"/>
  <c r="L29" i="1"/>
  <c r="L30" i="1"/>
  <c r="N25" i="1" l="1"/>
</calcChain>
</file>

<file path=xl/sharedStrings.xml><?xml version="1.0" encoding="utf-8"?>
<sst xmlns="http://schemas.openxmlformats.org/spreadsheetml/2006/main" count="165" uniqueCount="71">
  <si>
    <t>Scheme</t>
  </si>
  <si>
    <t>Classic</t>
  </si>
  <si>
    <t>Classic Plus</t>
  </si>
  <si>
    <t>Premium</t>
  </si>
  <si>
    <t>Nuvos</t>
  </si>
  <si>
    <t>Up to £15,000</t>
  </si>
  <si>
    <t>£15,001-£21,000</t>
  </si>
  <si>
    <t>£21,001-£30,000</t>
  </si>
  <si>
    <t>£30,001-£50,000</t>
  </si>
  <si>
    <t>£50,001-£60,000</t>
  </si>
  <si>
    <t>£15,001-£21,422</t>
  </si>
  <si>
    <t>£21,001-£47,000</t>
  </si>
  <si>
    <t>£47,001-£150,000</t>
  </si>
  <si>
    <t>£150,001 and above</t>
  </si>
  <si>
    <t>£60,001 and above</t>
  </si>
  <si>
    <t>2014/15 Rate</t>
  </si>
  <si>
    <t>2015/16 Rate</t>
  </si>
  <si>
    <t>2016/17 Rate</t>
  </si>
  <si>
    <t>£21,423-£51,005</t>
  </si>
  <si>
    <t>£51,006-£150,000</t>
  </si>
  <si>
    <t>2017/18 Rate</t>
  </si>
  <si>
    <t>£15,001-£21,210</t>
  </si>
  <si>
    <t>£21,211-£48,471</t>
  </si>
  <si>
    <t>£48,472-£150,000</t>
  </si>
  <si>
    <t>2018/19 Rate</t>
  </si>
  <si>
    <t>£15,001-£21,636</t>
  </si>
  <si>
    <t>£21,637-£51,515</t>
  </si>
  <si>
    <t>Year</t>
  </si>
  <si>
    <t>2014-15</t>
  </si>
  <si>
    <t>2015-16</t>
  </si>
  <si>
    <t>2016-17</t>
  </si>
  <si>
    <t>2017-18</t>
  </si>
  <si>
    <t>2018-16</t>
  </si>
  <si>
    <t>Annualised Earnings</t>
  </si>
  <si>
    <t>Bottom of tier</t>
  </si>
  <si>
    <t>Top of tier</t>
  </si>
  <si>
    <t>£51,516-£150,000</t>
  </si>
  <si>
    <t>Classic Plus, Premium, Nuvos</t>
  </si>
  <si>
    <t>2018-19</t>
  </si>
  <si>
    <t>Current contribution rate</t>
  </si>
  <si>
    <t>Full time equivalent pensionable salary</t>
  </si>
  <si>
    <t>Monthly cost of pension now</t>
  </si>
  <si>
    <t>Part time fraction</t>
  </si>
  <si>
    <t>Gross</t>
  </si>
  <si>
    <t>Part time equivalent salary</t>
  </si>
  <si>
    <t>Difference</t>
  </si>
  <si>
    <t>Annual Salary/Earnings (FTE basis)</t>
  </si>
  <si>
    <t>Classic Plus, Premium &amp; Nuvos</t>
  </si>
  <si>
    <t>Annualised pensionable earnings</t>
  </si>
  <si>
    <t>Current - 1 April 2014 to 31 March 2015</t>
  </si>
  <si>
    <t>1 April 2015 to 31 March 2016</t>
  </si>
  <si>
    <t>1 April 2016 to 31 March 2017</t>
  </si>
  <si>
    <t>1 April 2017 to 31 March 2018</t>
  </si>
  <si>
    <t>1 April 2018 to 31 March 2019</t>
  </si>
  <si>
    <t>Classic %</t>
  </si>
  <si>
    <t>Classic Plus, Premium &amp; Nuvos %</t>
  </si>
  <si>
    <t>Your pension scheme?</t>
  </si>
  <si>
    <t>Select a future year</t>
  </si>
  <si>
    <t>Your annualised earnings</t>
  </si>
  <si>
    <t>Change in gross monthly cost of pension</t>
  </si>
  <si>
    <t>Employee Pension Contribution Rates - 2014/15</t>
  </si>
  <si>
    <t>Employee Pension Contribution Rates - After 1 April 2015</t>
  </si>
  <si>
    <t>Full time pay range</t>
  </si>
  <si>
    <t>Current contribution rate % (2014/15)</t>
  </si>
  <si>
    <t>New contribution rate %</t>
  </si>
  <si>
    <t>Your current pensionable full time salary?</t>
  </si>
  <si>
    <t>If you're part time, enter part time fraction</t>
  </si>
  <si>
    <t>Enter your own details to see the potential effect on your pay</t>
  </si>
  <si>
    <t>*Gross is the amount you will see on your payslip.  These calculations are intended to be a guide and do not take in to account your income tax rate or tax relief</t>
  </si>
  <si>
    <t>*Gross monthly cost of pension now</t>
  </si>
  <si>
    <t>*Gross monthly cost of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</si>
</sst>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6" fontId="0" fillId="0" borderId="0" xfId="0" applyNumberFormat="1"/>
    <xf numFmtId="1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/>
    </xf>
    <xf numFmtId="164" fontId="0" fillId="0" borderId="0" xfId="1" applyNumberFormat="1" applyFont="1"/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0" applyFont="1" applyAlignment="1">
      <alignment wrapText="1"/>
    </xf>
    <xf numFmtId="6" fontId="0" fillId="0" borderId="5" xfId="0" applyNumberFormat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0" fontId="0" fillId="0" borderId="7" xfId="0" applyBorder="1"/>
    <xf numFmtId="0" fontId="3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164" fontId="2" fillId="0" borderId="11" xfId="0" applyNumberFormat="1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1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15" fontId="0" fillId="0" borderId="10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B1" zoomScale="90" zoomScaleNormal="90" workbookViewId="0">
      <selection activeCell="L21" sqref="L21"/>
    </sheetView>
  </sheetViews>
  <sheetFormatPr defaultRowHeight="15" x14ac:dyDescent="0.25"/>
  <cols>
    <col min="1" max="1" width="32.140625" bestFit="1" customWidth="1"/>
    <col min="2" max="2" width="8" style="1" bestFit="1" customWidth="1"/>
    <col min="3" max="3" width="28.85546875" style="1" bestFit="1" customWidth="1"/>
    <col min="6" max="6" width="13.5703125" bestFit="1" customWidth="1"/>
    <col min="7" max="7" width="10.140625" bestFit="1" customWidth="1"/>
    <col min="8" max="8" width="9.5703125" customWidth="1"/>
    <col min="9" max="9" width="27.28515625" bestFit="1" customWidth="1"/>
    <col min="11" max="11" width="21.7109375" customWidth="1"/>
    <col min="12" max="12" width="13.28515625" customWidth="1"/>
    <col min="13" max="13" width="6.42578125" customWidth="1"/>
    <col min="14" max="14" width="11.5703125" customWidth="1"/>
    <col min="15" max="15" width="11.5703125" bestFit="1" customWidth="1"/>
  </cols>
  <sheetData>
    <row r="1" spans="1:16" x14ac:dyDescent="0.25">
      <c r="A1" s="4" t="s">
        <v>15</v>
      </c>
      <c r="K1" s="5"/>
    </row>
    <row r="2" spans="1:16" x14ac:dyDescent="0.25">
      <c r="A2" t="s">
        <v>46</v>
      </c>
      <c r="B2" s="1" t="s">
        <v>1</v>
      </c>
      <c r="C2" s="1" t="s">
        <v>47</v>
      </c>
      <c r="E2" s="1" t="s">
        <v>27</v>
      </c>
      <c r="F2" s="1" t="s">
        <v>34</v>
      </c>
      <c r="G2" s="1" t="s">
        <v>35</v>
      </c>
      <c r="H2" s="1" t="s">
        <v>1</v>
      </c>
      <c r="I2" s="1" t="s">
        <v>37</v>
      </c>
      <c r="J2" s="5"/>
      <c r="K2" s="5"/>
    </row>
    <row r="3" spans="1:16" x14ac:dyDescent="0.25">
      <c r="A3" t="s">
        <v>5</v>
      </c>
      <c r="B3" s="2">
        <v>1.5</v>
      </c>
      <c r="C3" s="2">
        <v>3.5</v>
      </c>
      <c r="E3" s="5" t="s">
        <v>28</v>
      </c>
      <c r="F3" s="2">
        <v>0</v>
      </c>
      <c r="G3" s="2">
        <v>15000</v>
      </c>
      <c r="H3" s="2">
        <v>1.5</v>
      </c>
      <c r="I3" s="2">
        <v>3.5</v>
      </c>
      <c r="K3" s="5"/>
    </row>
    <row r="4" spans="1:16" x14ac:dyDescent="0.25">
      <c r="A4" t="s">
        <v>6</v>
      </c>
      <c r="B4" s="2">
        <v>3</v>
      </c>
      <c r="C4" s="2">
        <v>5</v>
      </c>
      <c r="E4" s="5" t="s">
        <v>28</v>
      </c>
      <c r="F4" s="2">
        <v>15001</v>
      </c>
      <c r="G4" s="2">
        <v>21000</v>
      </c>
      <c r="H4" s="2">
        <v>3</v>
      </c>
      <c r="I4" s="2">
        <v>5</v>
      </c>
      <c r="K4" s="5"/>
    </row>
    <row r="5" spans="1:16" x14ac:dyDescent="0.25">
      <c r="A5" t="s">
        <v>7</v>
      </c>
      <c r="B5" s="2">
        <v>4.4800000000000004</v>
      </c>
      <c r="C5" s="2">
        <v>6.48</v>
      </c>
      <c r="E5" s="5" t="s">
        <v>28</v>
      </c>
      <c r="F5" s="2">
        <v>21001</v>
      </c>
      <c r="G5" s="2">
        <v>30000</v>
      </c>
      <c r="H5" s="2">
        <v>4.4800000000000004</v>
      </c>
      <c r="I5" s="2">
        <v>6.48</v>
      </c>
      <c r="K5" s="5"/>
    </row>
    <row r="6" spans="1:16" x14ac:dyDescent="0.25">
      <c r="A6" t="s">
        <v>8</v>
      </c>
      <c r="B6" s="2">
        <v>5.27</v>
      </c>
      <c r="C6" s="2">
        <v>7.27</v>
      </c>
      <c r="E6" s="5" t="s">
        <v>28</v>
      </c>
      <c r="F6" s="2">
        <v>30001</v>
      </c>
      <c r="G6" s="2">
        <v>50000</v>
      </c>
      <c r="H6" s="2">
        <v>5.27</v>
      </c>
      <c r="I6" s="2">
        <v>7.27</v>
      </c>
      <c r="K6" s="6"/>
    </row>
    <row r="7" spans="1:16" x14ac:dyDescent="0.25">
      <c r="A7" t="s">
        <v>9</v>
      </c>
      <c r="B7" s="2">
        <v>6.06</v>
      </c>
      <c r="C7" s="2">
        <v>8.06</v>
      </c>
      <c r="E7" s="5" t="s">
        <v>28</v>
      </c>
      <c r="F7" s="2">
        <v>50001</v>
      </c>
      <c r="G7" s="2">
        <v>60000</v>
      </c>
      <c r="H7" s="2">
        <v>6.06</v>
      </c>
      <c r="I7" s="2">
        <v>8.06</v>
      </c>
      <c r="K7" s="6"/>
    </row>
    <row r="8" spans="1:16" x14ac:dyDescent="0.25">
      <c r="A8" t="s">
        <v>14</v>
      </c>
      <c r="B8" s="2">
        <v>6.85</v>
      </c>
      <c r="C8" s="2">
        <v>8.85</v>
      </c>
      <c r="E8" s="5" t="s">
        <v>28</v>
      </c>
      <c r="F8" s="2">
        <v>60001</v>
      </c>
      <c r="G8" s="2">
        <v>300000</v>
      </c>
      <c r="H8" s="2">
        <v>6.85</v>
      </c>
      <c r="I8" s="2">
        <v>8.85</v>
      </c>
      <c r="K8" s="5"/>
    </row>
    <row r="9" spans="1:16" x14ac:dyDescent="0.25">
      <c r="E9" s="5" t="s">
        <v>29</v>
      </c>
      <c r="F9" s="2">
        <v>0</v>
      </c>
      <c r="G9" s="2">
        <v>15000</v>
      </c>
      <c r="H9" s="2">
        <v>3</v>
      </c>
      <c r="I9" s="2">
        <v>4.5999999999999996</v>
      </c>
    </row>
    <row r="10" spans="1:16" x14ac:dyDescent="0.25">
      <c r="A10" t="s">
        <v>16</v>
      </c>
      <c r="E10" s="5" t="s">
        <v>29</v>
      </c>
      <c r="F10" s="2">
        <v>15001</v>
      </c>
      <c r="G10" s="2">
        <v>21000</v>
      </c>
      <c r="H10" s="2">
        <v>4.5999999999999996</v>
      </c>
      <c r="I10" s="2">
        <v>4.5999999999999996</v>
      </c>
      <c r="J10" s="3"/>
    </row>
    <row r="11" spans="1:16" x14ac:dyDescent="0.25">
      <c r="A11" t="s">
        <v>48</v>
      </c>
      <c r="B11" s="1" t="s">
        <v>1</v>
      </c>
      <c r="C11" s="1" t="s">
        <v>47</v>
      </c>
      <c r="E11" s="5" t="s">
        <v>29</v>
      </c>
      <c r="F11" s="2">
        <v>21001</v>
      </c>
      <c r="G11" s="2">
        <v>47000</v>
      </c>
      <c r="H11" s="2">
        <v>5.45</v>
      </c>
      <c r="I11" s="2">
        <v>5.45</v>
      </c>
      <c r="K11" t="s">
        <v>0</v>
      </c>
    </row>
    <row r="12" spans="1:16" x14ac:dyDescent="0.25">
      <c r="A12" t="s">
        <v>5</v>
      </c>
      <c r="B12" s="2">
        <v>3</v>
      </c>
      <c r="C12" s="2">
        <v>4.5999999999999996</v>
      </c>
      <c r="E12" s="5" t="s">
        <v>29</v>
      </c>
      <c r="F12" s="2">
        <v>47001</v>
      </c>
      <c r="G12" s="2">
        <v>150000</v>
      </c>
      <c r="H12" s="2">
        <v>7.35</v>
      </c>
      <c r="I12" s="2">
        <v>7.35</v>
      </c>
      <c r="K12" t="s">
        <v>27</v>
      </c>
      <c r="L12" s="1" t="s">
        <v>28</v>
      </c>
    </row>
    <row r="13" spans="1:16" ht="30" x14ac:dyDescent="0.25">
      <c r="A13" t="s">
        <v>6</v>
      </c>
      <c r="B13" s="2">
        <v>4.5999999999999996</v>
      </c>
      <c r="C13" s="2">
        <v>4.5999999999999996</v>
      </c>
      <c r="E13" s="5" t="s">
        <v>29</v>
      </c>
      <c r="F13" s="2">
        <v>150001</v>
      </c>
      <c r="G13" s="2">
        <v>300000</v>
      </c>
      <c r="H13" s="2">
        <v>8.0500000000000007</v>
      </c>
      <c r="I13" s="2">
        <v>8.0500000000000007</v>
      </c>
      <c r="K13" s="7" t="s">
        <v>40</v>
      </c>
      <c r="N13" t="s">
        <v>41</v>
      </c>
    </row>
    <row r="14" spans="1:16" x14ac:dyDescent="0.25">
      <c r="A14" t="s">
        <v>11</v>
      </c>
      <c r="B14" s="2">
        <v>5.45</v>
      </c>
      <c r="C14" s="2">
        <v>5.45</v>
      </c>
      <c r="E14" s="5" t="s">
        <v>30</v>
      </c>
      <c r="F14" s="2">
        <v>0</v>
      </c>
      <c r="G14" s="2">
        <v>15000</v>
      </c>
      <c r="H14" s="2">
        <v>3.8</v>
      </c>
      <c r="I14" s="2">
        <v>4.5999999999999996</v>
      </c>
      <c r="K14" s="7" t="s">
        <v>42</v>
      </c>
      <c r="N14" s="8" t="s">
        <v>43</v>
      </c>
      <c r="O14" s="8"/>
      <c r="P14" s="8"/>
    </row>
    <row r="15" spans="1:16" x14ac:dyDescent="0.25">
      <c r="A15" s="3" t="s">
        <v>12</v>
      </c>
      <c r="B15" s="2">
        <v>7.35</v>
      </c>
      <c r="C15" s="2">
        <v>7.35</v>
      </c>
      <c r="E15" s="5" t="s">
        <v>30</v>
      </c>
      <c r="F15" s="2">
        <v>15001</v>
      </c>
      <c r="G15" s="2">
        <v>21210</v>
      </c>
      <c r="H15" s="2">
        <v>4.5999999999999996</v>
      </c>
      <c r="I15" s="2">
        <v>4.5999999999999996</v>
      </c>
      <c r="K15" t="s">
        <v>39</v>
      </c>
      <c r="O15" s="9"/>
    </row>
    <row r="16" spans="1:16" x14ac:dyDescent="0.25">
      <c r="A16" t="s">
        <v>13</v>
      </c>
      <c r="B16" s="2">
        <v>8.0500000000000007</v>
      </c>
      <c r="C16" s="2">
        <v>8.0500000000000007</v>
      </c>
      <c r="E16" s="5" t="s">
        <v>30</v>
      </c>
      <c r="F16" s="2">
        <v>21211</v>
      </c>
      <c r="G16" s="2">
        <v>48471</v>
      </c>
      <c r="H16" s="2">
        <v>5.45</v>
      </c>
      <c r="I16" s="2">
        <v>5.45</v>
      </c>
    </row>
    <row r="17" spans="1:15" x14ac:dyDescent="0.25">
      <c r="B17" s="2"/>
      <c r="C17" s="2"/>
      <c r="E17" s="5" t="s">
        <v>30</v>
      </c>
      <c r="F17" s="2">
        <v>48472</v>
      </c>
      <c r="G17" s="2">
        <v>150000</v>
      </c>
      <c r="H17" s="2">
        <v>7.35</v>
      </c>
      <c r="I17" s="2">
        <v>7.35</v>
      </c>
    </row>
    <row r="18" spans="1:15" ht="30" x14ac:dyDescent="0.25">
      <c r="A18" t="s">
        <v>17</v>
      </c>
      <c r="B18" s="2"/>
      <c r="C18" s="2"/>
      <c r="E18" s="5" t="s">
        <v>30</v>
      </c>
      <c r="F18" s="2">
        <v>150001</v>
      </c>
      <c r="G18" s="2">
        <v>300000</v>
      </c>
      <c r="H18" s="2">
        <v>8.0500000000000007</v>
      </c>
      <c r="I18" s="2">
        <v>8.0500000000000007</v>
      </c>
      <c r="K18" s="7" t="s">
        <v>44</v>
      </c>
      <c r="L18" s="10">
        <f>Sheet2!E20*Sheet2!E21</f>
        <v>0</v>
      </c>
    </row>
    <row r="19" spans="1:15" x14ac:dyDescent="0.25">
      <c r="A19" t="s">
        <v>48</v>
      </c>
      <c r="B19" s="2" t="s">
        <v>1</v>
      </c>
      <c r="C19" s="1" t="s">
        <v>47</v>
      </c>
      <c r="E19" s="5" t="s">
        <v>31</v>
      </c>
      <c r="F19" s="2">
        <v>0</v>
      </c>
      <c r="G19" s="2">
        <v>15000</v>
      </c>
      <c r="H19" s="2">
        <v>4.5999999999999996</v>
      </c>
      <c r="I19" s="2">
        <v>4.5999999999999996</v>
      </c>
    </row>
    <row r="20" spans="1:15" x14ac:dyDescent="0.25">
      <c r="A20" t="s">
        <v>5</v>
      </c>
      <c r="B20" s="2">
        <v>3.8</v>
      </c>
      <c r="C20" s="2">
        <v>4.5999999999999996</v>
      </c>
      <c r="E20" s="5" t="s">
        <v>31</v>
      </c>
      <c r="F20" s="2">
        <v>15001</v>
      </c>
      <c r="G20" s="2">
        <v>21422</v>
      </c>
      <c r="H20" s="2">
        <v>4.5999999999999996</v>
      </c>
      <c r="I20" s="2">
        <v>4.5999999999999996</v>
      </c>
      <c r="L20" s="1"/>
    </row>
    <row r="21" spans="1:15" x14ac:dyDescent="0.25">
      <c r="A21" t="s">
        <v>21</v>
      </c>
      <c r="B21" s="2">
        <v>4.5999999999999996</v>
      </c>
      <c r="C21" s="2">
        <v>4.5999999999999996</v>
      </c>
      <c r="E21" s="5" t="s">
        <v>31</v>
      </c>
      <c r="F21" s="2">
        <v>21423</v>
      </c>
      <c r="G21" s="2">
        <v>51005</v>
      </c>
      <c r="H21" s="2">
        <v>5.45</v>
      </c>
      <c r="I21" s="2">
        <v>5.45</v>
      </c>
      <c r="K21" t="s">
        <v>27</v>
      </c>
    </row>
    <row r="22" spans="1:15" x14ac:dyDescent="0.25">
      <c r="A22" t="s">
        <v>22</v>
      </c>
      <c r="B22" s="2">
        <v>5.45</v>
      </c>
      <c r="C22" s="2">
        <v>5.45</v>
      </c>
      <c r="E22" s="5" t="s">
        <v>31</v>
      </c>
      <c r="F22" s="2">
        <v>51006</v>
      </c>
      <c r="G22" s="2">
        <v>150000</v>
      </c>
      <c r="H22" s="2">
        <v>7.35</v>
      </c>
      <c r="I22" s="2">
        <v>7.35</v>
      </c>
      <c r="J22" s="5"/>
      <c r="K22" t="s">
        <v>33</v>
      </c>
      <c r="N22" s="8" t="s">
        <v>43</v>
      </c>
      <c r="O22" s="8"/>
    </row>
    <row r="23" spans="1:15" x14ac:dyDescent="0.25">
      <c r="A23" s="3" t="s">
        <v>23</v>
      </c>
      <c r="B23" s="2">
        <v>7.35</v>
      </c>
      <c r="C23" s="2">
        <v>7.35</v>
      </c>
      <c r="E23" s="5" t="s">
        <v>31</v>
      </c>
      <c r="F23" s="2">
        <v>150001</v>
      </c>
      <c r="G23" s="2">
        <v>300000</v>
      </c>
      <c r="H23" s="2">
        <v>8.0500000000000007</v>
      </c>
      <c r="I23" s="2">
        <v>8.0500000000000007</v>
      </c>
      <c r="O23" s="9"/>
    </row>
    <row r="24" spans="1:15" x14ac:dyDescent="0.25">
      <c r="A24" t="s">
        <v>13</v>
      </c>
      <c r="B24" s="2">
        <v>8.0500000000000007</v>
      </c>
      <c r="C24" s="2">
        <v>8.0500000000000007</v>
      </c>
      <c r="E24" s="5" t="s">
        <v>32</v>
      </c>
      <c r="F24" s="2">
        <v>0</v>
      </c>
      <c r="G24" s="2">
        <v>15000</v>
      </c>
      <c r="H24" s="1">
        <v>4.5999999999999996</v>
      </c>
      <c r="I24" s="1">
        <v>4.5999999999999996</v>
      </c>
    </row>
    <row r="25" spans="1:15" x14ac:dyDescent="0.25">
      <c r="B25" s="2"/>
      <c r="C25" s="2"/>
      <c r="E25" s="5" t="s">
        <v>32</v>
      </c>
      <c r="F25" s="2">
        <v>15001</v>
      </c>
      <c r="G25" s="2">
        <v>21636</v>
      </c>
      <c r="H25" s="1">
        <v>4.5999999999999996</v>
      </c>
      <c r="I25" s="1">
        <v>4.5999999999999996</v>
      </c>
      <c r="K25" t="s">
        <v>45</v>
      </c>
      <c r="N25" s="11" t="e">
        <f>Sheet2!E35-Sheet2!E26</f>
        <v>#VALUE!</v>
      </c>
    </row>
    <row r="26" spans="1:15" x14ac:dyDescent="0.25">
      <c r="B26" s="2"/>
      <c r="C26" s="2"/>
      <c r="E26" s="5" t="s">
        <v>32</v>
      </c>
      <c r="F26" s="2">
        <v>21637</v>
      </c>
      <c r="G26" s="2">
        <v>51515</v>
      </c>
      <c r="H26" s="1">
        <v>5.45</v>
      </c>
      <c r="I26" s="1">
        <v>5.45</v>
      </c>
    </row>
    <row r="27" spans="1:15" x14ac:dyDescent="0.25">
      <c r="A27" t="s">
        <v>20</v>
      </c>
      <c r="B27" s="2"/>
      <c r="C27" s="2"/>
      <c r="E27" s="5" t="s">
        <v>32</v>
      </c>
      <c r="F27" s="2">
        <v>51516</v>
      </c>
      <c r="G27" s="2">
        <v>150000</v>
      </c>
      <c r="H27" s="1">
        <v>7.35</v>
      </c>
      <c r="I27" s="1">
        <v>7.35</v>
      </c>
    </row>
    <row r="28" spans="1:15" x14ac:dyDescent="0.25">
      <c r="A28" t="s">
        <v>48</v>
      </c>
      <c r="B28" s="2" t="s">
        <v>1</v>
      </c>
      <c r="C28" s="1" t="s">
        <v>47</v>
      </c>
      <c r="E28" s="5" t="s">
        <v>32</v>
      </c>
      <c r="F28" s="2">
        <v>150001</v>
      </c>
      <c r="G28" s="2">
        <v>300000</v>
      </c>
      <c r="H28" s="1">
        <v>8.0500000000000007</v>
      </c>
      <c r="I28" s="1">
        <v>8.0500000000000007</v>
      </c>
      <c r="K28" s="5" t="s">
        <v>29</v>
      </c>
      <c r="L28" s="6">
        <f>IF(Sheet2!E18=H2,VLOOKUP(Sheet2!E31,F9:I13,3),VLOOKUP(Sheet2!E31,F9:I13,4))</f>
        <v>4.5999999999999996</v>
      </c>
    </row>
    <row r="29" spans="1:15" x14ac:dyDescent="0.25">
      <c r="A29" t="s">
        <v>5</v>
      </c>
      <c r="B29" s="2">
        <v>4.5999999999999996</v>
      </c>
      <c r="C29" s="2">
        <v>4.5999999999999996</v>
      </c>
      <c r="K29" s="5" t="s">
        <v>30</v>
      </c>
      <c r="L29" s="6">
        <f>IF(Sheet2!E18=H2,VLOOKUP(Sheet2!E31,F14:I18,3),VLOOKUP(Sheet2!E31,F14:I18,4))</f>
        <v>4.5999999999999996</v>
      </c>
    </row>
    <row r="30" spans="1:15" x14ac:dyDescent="0.25">
      <c r="A30" t="s">
        <v>10</v>
      </c>
      <c r="B30" s="2">
        <v>4.5999999999999996</v>
      </c>
      <c r="C30" s="2">
        <v>4.5999999999999996</v>
      </c>
      <c r="K30" s="5" t="s">
        <v>31</v>
      </c>
      <c r="L30" s="6">
        <f>IF(Sheet2!E18=H2,VLOOKUP(Sheet2!E31,F19:I23,3),VLOOKUP(Sheet2!E31,F19:I23,4))</f>
        <v>4.5999999999999996</v>
      </c>
    </row>
    <row r="31" spans="1:15" x14ac:dyDescent="0.25">
      <c r="A31" t="s">
        <v>18</v>
      </c>
      <c r="B31" s="2">
        <v>5.45</v>
      </c>
      <c r="C31" s="2">
        <v>5.45</v>
      </c>
      <c r="K31" s="5" t="s">
        <v>38</v>
      </c>
      <c r="L31" s="6">
        <f>IF(Sheet2!E18=H2,VLOOKUP(Sheet2!E31,F24:I28,3),VLOOKUP(Sheet2!E31,F24:I28,4))</f>
        <v>4.5999999999999996</v>
      </c>
    </row>
    <row r="32" spans="1:15" x14ac:dyDescent="0.25">
      <c r="A32" s="3" t="s">
        <v>19</v>
      </c>
      <c r="B32" s="2">
        <v>7.35</v>
      </c>
      <c r="C32" s="2">
        <v>7.35</v>
      </c>
    </row>
    <row r="33" spans="1:12" x14ac:dyDescent="0.25">
      <c r="A33" t="s">
        <v>13</v>
      </c>
      <c r="B33" s="2">
        <v>8.0500000000000007</v>
      </c>
      <c r="C33" s="2">
        <v>8.0500000000000007</v>
      </c>
    </row>
    <row r="34" spans="1:12" x14ac:dyDescent="0.25">
      <c r="K34" s="5" t="s">
        <v>27</v>
      </c>
      <c r="L34" s="5" t="s">
        <v>0</v>
      </c>
    </row>
    <row r="35" spans="1:12" x14ac:dyDescent="0.25">
      <c r="K35" s="5" t="s">
        <v>28</v>
      </c>
      <c r="L35" s="5" t="s">
        <v>1</v>
      </c>
    </row>
    <row r="36" spans="1:12" x14ac:dyDescent="0.25">
      <c r="A36" t="s">
        <v>24</v>
      </c>
      <c r="K36" s="5" t="s">
        <v>29</v>
      </c>
      <c r="L36" s="5" t="s">
        <v>2</v>
      </c>
    </row>
    <row r="37" spans="1:12" x14ac:dyDescent="0.25">
      <c r="A37" t="s">
        <v>48</v>
      </c>
      <c r="B37" s="1" t="s">
        <v>1</v>
      </c>
      <c r="C37" s="1" t="s">
        <v>47</v>
      </c>
      <c r="K37" s="5" t="s">
        <v>30</v>
      </c>
      <c r="L37" s="5" t="s">
        <v>3</v>
      </c>
    </row>
    <row r="38" spans="1:12" x14ac:dyDescent="0.25">
      <c r="A38" t="s">
        <v>5</v>
      </c>
      <c r="B38" s="1">
        <v>4.5999999999999996</v>
      </c>
      <c r="C38" s="1">
        <v>4.5999999999999996</v>
      </c>
      <c r="K38" s="5" t="s">
        <v>31</v>
      </c>
      <c r="L38" s="5" t="s">
        <v>4</v>
      </c>
    </row>
    <row r="39" spans="1:12" x14ac:dyDescent="0.25">
      <c r="A39" t="s">
        <v>25</v>
      </c>
      <c r="B39" s="1">
        <v>4.5999999999999996</v>
      </c>
      <c r="C39" s="1">
        <v>4.5999999999999996</v>
      </c>
      <c r="K39" s="5" t="s">
        <v>38</v>
      </c>
      <c r="L39" s="5"/>
    </row>
    <row r="40" spans="1:12" x14ac:dyDescent="0.25">
      <c r="A40" t="s">
        <v>26</v>
      </c>
      <c r="B40" s="1">
        <v>5.45</v>
      </c>
      <c r="C40" s="1">
        <v>5.45</v>
      </c>
    </row>
    <row r="41" spans="1:12" x14ac:dyDescent="0.25">
      <c r="A41" s="3" t="s">
        <v>36</v>
      </c>
      <c r="B41" s="1">
        <v>7.35</v>
      </c>
      <c r="C41" s="1">
        <v>7.35</v>
      </c>
    </row>
    <row r="42" spans="1:12" x14ac:dyDescent="0.25">
      <c r="A42" t="s">
        <v>13</v>
      </c>
      <c r="B42" s="1">
        <v>8.0500000000000007</v>
      </c>
      <c r="C42" s="1">
        <v>8.0500000000000007</v>
      </c>
    </row>
  </sheetData>
  <dataValidations count="2">
    <dataValidation type="list" allowBlank="1" showInputMessage="1" showErrorMessage="1" sqref="K2">
      <formula1>$K$35:$K$39</formula1>
    </dataValidation>
    <dataValidation type="list" allowBlank="1" showInputMessage="1" showErrorMessage="1" sqref="K4">
      <formula1>$L$35:$L$38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showGridLines="0" tabSelected="1" zoomScale="90" zoomScaleNormal="90" workbookViewId="0">
      <selection activeCell="E18" sqref="E18"/>
    </sheetView>
  </sheetViews>
  <sheetFormatPr defaultRowHeight="15" x14ac:dyDescent="0.25"/>
  <cols>
    <col min="1" max="1" width="4.42578125" customWidth="1"/>
    <col min="2" max="2" width="3" customWidth="1"/>
    <col min="3" max="3" width="28.7109375" customWidth="1"/>
    <col min="4" max="4" width="13.85546875" customWidth="1"/>
    <col min="5" max="5" width="18.5703125" customWidth="1"/>
    <col min="6" max="7" width="2.85546875" customWidth="1"/>
    <col min="9" max="9" width="30.5703125" customWidth="1"/>
    <col min="10" max="10" width="12.7109375" customWidth="1"/>
    <col min="11" max="11" width="20.28515625" customWidth="1"/>
    <col min="12" max="12" width="4.140625" customWidth="1"/>
  </cols>
  <sheetData>
    <row r="1" spans="2:11" ht="6.75" customHeight="1" x14ac:dyDescent="0.25"/>
    <row r="2" spans="2:11" s="21" customFormat="1" ht="17.25" x14ac:dyDescent="0.3">
      <c r="C2" s="57" t="s">
        <v>60</v>
      </c>
      <c r="D2" s="57"/>
      <c r="E2" s="57"/>
      <c r="I2" s="57" t="s">
        <v>61</v>
      </c>
      <c r="J2" s="57"/>
      <c r="K2" s="57"/>
    </row>
    <row r="3" spans="2:11" ht="7.5" customHeight="1" x14ac:dyDescent="0.25"/>
    <row r="4" spans="2:11" x14ac:dyDescent="0.25">
      <c r="B4" s="58" t="s">
        <v>49</v>
      </c>
      <c r="C4" s="59"/>
      <c r="D4" s="59"/>
      <c r="E4" s="59"/>
      <c r="F4" s="60"/>
      <c r="G4" s="1"/>
      <c r="I4" s="54" t="s">
        <v>50</v>
      </c>
      <c r="J4" s="55"/>
      <c r="K4" s="56"/>
    </row>
    <row r="5" spans="2:11" ht="15" customHeight="1" x14ac:dyDescent="0.25">
      <c r="B5" s="47" t="s">
        <v>62</v>
      </c>
      <c r="C5" s="49"/>
      <c r="D5" s="49" t="s">
        <v>54</v>
      </c>
      <c r="E5" s="49" t="s">
        <v>55</v>
      </c>
      <c r="F5" s="45"/>
      <c r="G5" s="12"/>
      <c r="H5" s="19"/>
      <c r="I5" s="47" t="s">
        <v>48</v>
      </c>
      <c r="J5" s="49" t="s">
        <v>54</v>
      </c>
      <c r="K5" s="45" t="s">
        <v>55</v>
      </c>
    </row>
    <row r="6" spans="2:11" x14ac:dyDescent="0.25">
      <c r="B6" s="48"/>
      <c r="C6" s="50"/>
      <c r="D6" s="50"/>
      <c r="E6" s="50"/>
      <c r="F6" s="46"/>
      <c r="G6" s="19"/>
      <c r="H6" s="19"/>
      <c r="I6" s="48"/>
      <c r="J6" s="50"/>
      <c r="K6" s="46"/>
    </row>
    <row r="7" spans="2:11" x14ac:dyDescent="0.25">
      <c r="B7" s="61" t="s">
        <v>5</v>
      </c>
      <c r="C7" s="62"/>
      <c r="D7" s="14">
        <v>1.5</v>
      </c>
      <c r="E7" s="66">
        <v>3.5</v>
      </c>
      <c r="F7" s="66"/>
      <c r="I7" s="13" t="s">
        <v>5</v>
      </c>
      <c r="J7" s="14">
        <v>3</v>
      </c>
      <c r="K7" s="15">
        <v>4.5999999999999996</v>
      </c>
    </row>
    <row r="8" spans="2:11" x14ac:dyDescent="0.25">
      <c r="B8" s="61" t="s">
        <v>6</v>
      </c>
      <c r="C8" s="62"/>
      <c r="D8" s="14">
        <v>3</v>
      </c>
      <c r="E8" s="66">
        <v>5</v>
      </c>
      <c r="F8" s="66"/>
      <c r="I8" s="13" t="s">
        <v>6</v>
      </c>
      <c r="J8" s="14">
        <v>4.5999999999999996</v>
      </c>
      <c r="K8" s="15">
        <v>4.5999999999999996</v>
      </c>
    </row>
    <row r="9" spans="2:11" x14ac:dyDescent="0.25">
      <c r="B9" s="61" t="s">
        <v>7</v>
      </c>
      <c r="C9" s="62"/>
      <c r="D9" s="14">
        <v>4.4800000000000004</v>
      </c>
      <c r="E9" s="67">
        <v>6.48</v>
      </c>
      <c r="F9" s="66"/>
      <c r="I9" s="13" t="s">
        <v>11</v>
      </c>
      <c r="J9" s="14">
        <v>5.45</v>
      </c>
      <c r="K9" s="15">
        <v>5.45</v>
      </c>
    </row>
    <row r="10" spans="2:11" x14ac:dyDescent="0.25">
      <c r="B10" s="61" t="s">
        <v>8</v>
      </c>
      <c r="C10" s="62"/>
      <c r="D10" s="14">
        <v>5.27</v>
      </c>
      <c r="E10" s="66">
        <v>7.27</v>
      </c>
      <c r="F10" s="66"/>
      <c r="I10" s="20" t="s">
        <v>12</v>
      </c>
      <c r="J10" s="14">
        <v>7.35</v>
      </c>
      <c r="K10" s="15">
        <v>7.35</v>
      </c>
    </row>
    <row r="11" spans="2:11" x14ac:dyDescent="0.25">
      <c r="B11" s="61" t="s">
        <v>9</v>
      </c>
      <c r="C11" s="62"/>
      <c r="D11" s="14">
        <v>6.06</v>
      </c>
      <c r="E11" s="66">
        <v>8.06</v>
      </c>
      <c r="F11" s="66"/>
      <c r="I11" s="16" t="s">
        <v>13</v>
      </c>
      <c r="J11" s="17">
        <v>8.0500000000000007</v>
      </c>
      <c r="K11" s="18">
        <v>8.0500000000000007</v>
      </c>
    </row>
    <row r="12" spans="2:11" x14ac:dyDescent="0.25">
      <c r="B12" s="64" t="s">
        <v>14</v>
      </c>
      <c r="C12" s="65"/>
      <c r="D12" s="17">
        <v>6.85</v>
      </c>
      <c r="E12" s="68">
        <v>8.85</v>
      </c>
      <c r="F12" s="69"/>
      <c r="I12" s="34"/>
      <c r="J12" s="14"/>
      <c r="K12" s="14"/>
    </row>
    <row r="14" spans="2:11" ht="15" customHeight="1" x14ac:dyDescent="0.25">
      <c r="I14" s="51" t="s">
        <v>51</v>
      </c>
      <c r="J14" s="52"/>
      <c r="K14" s="53"/>
    </row>
    <row r="15" spans="2:11" x14ac:dyDescent="0.25">
      <c r="B15" s="29" t="s">
        <v>67</v>
      </c>
      <c r="D15" s="26"/>
      <c r="E15" s="26"/>
      <c r="F15" s="26"/>
      <c r="I15" s="47" t="s">
        <v>48</v>
      </c>
      <c r="J15" s="49" t="s">
        <v>54</v>
      </c>
      <c r="K15" s="45" t="s">
        <v>55</v>
      </c>
    </row>
    <row r="16" spans="2:11" x14ac:dyDescent="0.25">
      <c r="B16" s="26"/>
      <c r="C16" s="26"/>
      <c r="D16" s="26"/>
      <c r="E16" s="26"/>
      <c r="F16" s="26"/>
      <c r="I16" s="48"/>
      <c r="J16" s="50"/>
      <c r="K16" s="46"/>
    </row>
    <row r="17" spans="2:11" x14ac:dyDescent="0.25">
      <c r="B17" s="22"/>
      <c r="C17" s="23"/>
      <c r="D17" s="23"/>
      <c r="E17" s="23"/>
      <c r="F17" s="24"/>
      <c r="I17" s="13" t="s">
        <v>5</v>
      </c>
      <c r="J17" s="14">
        <v>3.8</v>
      </c>
      <c r="K17" s="15">
        <v>4.5999999999999996</v>
      </c>
    </row>
    <row r="18" spans="2:11" x14ac:dyDescent="0.25">
      <c r="B18" s="25"/>
      <c r="C18" s="26" t="s">
        <v>56</v>
      </c>
      <c r="D18" s="26"/>
      <c r="E18" s="42"/>
      <c r="F18" s="27"/>
      <c r="I18" s="13" t="s">
        <v>21</v>
      </c>
      <c r="J18" s="14">
        <v>4.5999999999999996</v>
      </c>
      <c r="K18" s="15">
        <v>4.5999999999999996</v>
      </c>
    </row>
    <row r="19" spans="2:11" x14ac:dyDescent="0.25">
      <c r="B19" s="25"/>
      <c r="C19" s="26"/>
      <c r="D19" s="26"/>
      <c r="E19" s="26"/>
      <c r="F19" s="27"/>
      <c r="I19" s="13" t="s">
        <v>22</v>
      </c>
      <c r="J19" s="14">
        <v>5.45</v>
      </c>
      <c r="K19" s="15">
        <v>5.45</v>
      </c>
    </row>
    <row r="20" spans="2:11" x14ac:dyDescent="0.25">
      <c r="B20" s="25"/>
      <c r="C20" s="26" t="s">
        <v>65</v>
      </c>
      <c r="D20" s="26"/>
      <c r="E20" s="43"/>
      <c r="F20" s="27"/>
      <c r="I20" s="20" t="s">
        <v>23</v>
      </c>
      <c r="J20" s="14">
        <v>7.35</v>
      </c>
      <c r="K20" s="15">
        <v>7.35</v>
      </c>
    </row>
    <row r="21" spans="2:11" x14ac:dyDescent="0.25">
      <c r="B21" s="25"/>
      <c r="C21" s="26" t="s">
        <v>66</v>
      </c>
      <c r="D21" s="26"/>
      <c r="E21" s="44">
        <v>1</v>
      </c>
      <c r="F21" s="27"/>
      <c r="I21" s="16" t="s">
        <v>13</v>
      </c>
      <c r="J21" s="17">
        <v>8.0500000000000007</v>
      </c>
      <c r="K21" s="18">
        <v>8.0500000000000007</v>
      </c>
    </row>
    <row r="22" spans="2:11" x14ac:dyDescent="0.25">
      <c r="B22" s="25"/>
      <c r="C22" s="26" t="str">
        <f>IF(E21&lt;1,"Part time salary","")</f>
        <v/>
      </c>
      <c r="D22" s="26"/>
      <c r="E22" s="28" t="str">
        <f>IF(E21&lt;1,E20*E21,"")</f>
        <v/>
      </c>
      <c r="F22" s="27"/>
      <c r="I22" s="34"/>
      <c r="J22" s="14"/>
      <c r="K22" s="14"/>
    </row>
    <row r="23" spans="2:11" ht="15" customHeight="1" x14ac:dyDescent="0.25">
      <c r="B23" s="25"/>
      <c r="C23" s="26"/>
      <c r="D23" s="26"/>
      <c r="E23" s="28"/>
      <c r="F23" s="27"/>
    </row>
    <row r="24" spans="2:11" x14ac:dyDescent="0.25">
      <c r="B24" s="25"/>
      <c r="C24" s="26" t="s">
        <v>63</v>
      </c>
      <c r="D24" s="26"/>
      <c r="E24" s="39" t="str">
        <f>IF(E20="","",IF(E18=Sheet1!L35,VLOOKUP(E20,Sheet1!F3:I8,3),VLOOKUP(E20,Sheet1!F3:I8,4)))</f>
        <v/>
      </c>
      <c r="F24" s="27"/>
      <c r="I24" s="51" t="s">
        <v>52</v>
      </c>
      <c r="J24" s="52"/>
      <c r="K24" s="53"/>
    </row>
    <row r="25" spans="2:11" x14ac:dyDescent="0.25">
      <c r="B25" s="25"/>
      <c r="C25" s="26"/>
      <c r="D25" s="26"/>
      <c r="E25" s="26"/>
      <c r="F25" s="27"/>
      <c r="I25" s="47" t="s">
        <v>48</v>
      </c>
      <c r="J25" s="49" t="s">
        <v>54</v>
      </c>
      <c r="K25" s="45" t="s">
        <v>55</v>
      </c>
    </row>
    <row r="26" spans="2:11" x14ac:dyDescent="0.25">
      <c r="B26" s="25"/>
      <c r="C26" s="29" t="s">
        <v>69</v>
      </c>
      <c r="D26" s="29"/>
      <c r="E26" s="41" t="str">
        <f>IF(E24="","",(E24/100)*E20*E21/12)</f>
        <v/>
      </c>
      <c r="F26" s="27"/>
      <c r="I26" s="48"/>
      <c r="J26" s="50"/>
      <c r="K26" s="46"/>
    </row>
    <row r="27" spans="2:11" x14ac:dyDescent="0.25">
      <c r="B27" s="30"/>
      <c r="C27" s="31"/>
      <c r="D27" s="31"/>
      <c r="E27" s="32"/>
      <c r="F27" s="33"/>
      <c r="I27" s="13" t="s">
        <v>5</v>
      </c>
      <c r="J27" s="14">
        <v>4.5999999999999996</v>
      </c>
      <c r="K27" s="15">
        <v>4.5999999999999996</v>
      </c>
    </row>
    <row r="28" spans="2:11" x14ac:dyDescent="0.25">
      <c r="I28" s="13" t="s">
        <v>10</v>
      </c>
      <c r="J28" s="14">
        <v>4.5999999999999996</v>
      </c>
      <c r="K28" s="15">
        <v>4.5999999999999996</v>
      </c>
    </row>
    <row r="29" spans="2:11" x14ac:dyDescent="0.25">
      <c r="B29" s="22"/>
      <c r="C29" s="23"/>
      <c r="D29" s="23"/>
      <c r="E29" s="23"/>
      <c r="F29" s="24"/>
      <c r="I29" s="13" t="s">
        <v>18</v>
      </c>
      <c r="J29" s="14">
        <v>5.45</v>
      </c>
      <c r="K29" s="15">
        <v>5.45</v>
      </c>
    </row>
    <row r="30" spans="2:11" x14ac:dyDescent="0.25">
      <c r="B30" s="25"/>
      <c r="C30" s="26" t="s">
        <v>57</v>
      </c>
      <c r="D30" s="26"/>
      <c r="E30" s="42"/>
      <c r="F30" s="27"/>
      <c r="I30" s="20" t="s">
        <v>19</v>
      </c>
      <c r="J30" s="14">
        <v>7.35</v>
      </c>
      <c r="K30" s="15">
        <v>7.35</v>
      </c>
    </row>
    <row r="31" spans="2:11" x14ac:dyDescent="0.25">
      <c r="B31" s="25"/>
      <c r="C31" s="26" t="s">
        <v>58</v>
      </c>
      <c r="D31" s="26"/>
      <c r="E31" s="43"/>
      <c r="F31" s="27"/>
      <c r="I31" s="16" t="s">
        <v>13</v>
      </c>
      <c r="J31" s="17">
        <v>8.0500000000000007</v>
      </c>
      <c r="K31" s="18">
        <v>8.0500000000000007</v>
      </c>
    </row>
    <row r="32" spans="2:11" ht="15" customHeight="1" x14ac:dyDescent="0.25">
      <c r="B32" s="25"/>
      <c r="C32" s="26"/>
      <c r="D32" s="26"/>
      <c r="E32" s="26"/>
      <c r="F32" s="27"/>
      <c r="I32" s="34"/>
      <c r="J32" s="14"/>
      <c r="K32" s="14"/>
    </row>
    <row r="33" spans="2:11" x14ac:dyDescent="0.25">
      <c r="B33" s="25"/>
      <c r="C33" s="26" t="s">
        <v>64</v>
      </c>
      <c r="D33" s="26"/>
      <c r="E33" s="40" t="str">
        <f>IF(E31="","",VLOOKUP(E30,Sheet1!K28:L31,2,0))</f>
        <v/>
      </c>
      <c r="F33" s="27"/>
    </row>
    <row r="34" spans="2:11" x14ac:dyDescent="0.25">
      <c r="B34" s="25"/>
      <c r="C34" s="26"/>
      <c r="D34" s="26"/>
      <c r="E34" s="26"/>
      <c r="F34" s="27"/>
      <c r="I34" s="51" t="s">
        <v>53</v>
      </c>
      <c r="J34" s="52"/>
      <c r="K34" s="53"/>
    </row>
    <row r="35" spans="2:11" x14ac:dyDescent="0.25">
      <c r="B35" s="25"/>
      <c r="C35" s="29" t="s">
        <v>70</v>
      </c>
      <c r="D35" s="29"/>
      <c r="E35" s="41" t="str">
        <f>IF(E33="","",(E33/100)*E31/12)</f>
        <v/>
      </c>
      <c r="F35" s="27"/>
      <c r="I35" s="47" t="s">
        <v>48</v>
      </c>
      <c r="J35" s="49" t="s">
        <v>54</v>
      </c>
      <c r="K35" s="45" t="s">
        <v>55</v>
      </c>
    </row>
    <row r="36" spans="2:11" x14ac:dyDescent="0.25">
      <c r="B36" s="30"/>
      <c r="C36" s="32"/>
      <c r="D36" s="32"/>
      <c r="E36" s="32"/>
      <c r="F36" s="33"/>
      <c r="I36" s="48"/>
      <c r="J36" s="50"/>
      <c r="K36" s="46"/>
    </row>
    <row r="37" spans="2:11" x14ac:dyDescent="0.25">
      <c r="B37" s="26"/>
      <c r="F37" s="26"/>
      <c r="I37" s="13" t="s">
        <v>5</v>
      </c>
      <c r="J37" s="14">
        <v>4.5999999999999996</v>
      </c>
      <c r="K37" s="15">
        <v>4.5999999999999996</v>
      </c>
    </row>
    <row r="38" spans="2:11" x14ac:dyDescent="0.25">
      <c r="B38" s="35"/>
      <c r="C38" s="38" t="s">
        <v>59</v>
      </c>
      <c r="D38" s="38"/>
      <c r="E38" s="36" t="str">
        <f>IF(E35="","",E35-E26)</f>
        <v/>
      </c>
      <c r="F38" s="37"/>
      <c r="I38" s="13" t="s">
        <v>25</v>
      </c>
      <c r="J38" s="14">
        <v>4.5999999999999996</v>
      </c>
      <c r="K38" s="15">
        <v>4.5999999999999996</v>
      </c>
    </row>
    <row r="39" spans="2:11" x14ac:dyDescent="0.25">
      <c r="I39" s="13" t="s">
        <v>26</v>
      </c>
      <c r="J39" s="14">
        <v>5.45</v>
      </c>
      <c r="K39" s="15">
        <v>5.45</v>
      </c>
    </row>
    <row r="40" spans="2:11" x14ac:dyDescent="0.25">
      <c r="B40" s="63" t="s">
        <v>68</v>
      </c>
      <c r="C40" s="63"/>
      <c r="D40" s="63"/>
      <c r="E40" s="63"/>
      <c r="F40" s="63"/>
      <c r="I40" s="20" t="s">
        <v>36</v>
      </c>
      <c r="J40" s="14">
        <v>7.35</v>
      </c>
      <c r="K40" s="15">
        <v>7.35</v>
      </c>
    </row>
    <row r="41" spans="2:11" x14ac:dyDescent="0.25">
      <c r="B41" s="63"/>
      <c r="C41" s="63"/>
      <c r="D41" s="63"/>
      <c r="E41" s="63"/>
      <c r="F41" s="63"/>
      <c r="I41" s="16" t="s">
        <v>13</v>
      </c>
      <c r="J41" s="17">
        <v>8.0500000000000007</v>
      </c>
      <c r="K41" s="18">
        <v>8.0500000000000007</v>
      </c>
    </row>
  </sheetData>
  <sheetProtection sheet="1" objects="1" scenarios="1" selectLockedCells="1"/>
  <mergeCells count="35">
    <mergeCell ref="B40:F41"/>
    <mergeCell ref="B11:C11"/>
    <mergeCell ref="B12:C12"/>
    <mergeCell ref="E5:F6"/>
    <mergeCell ref="E7:F7"/>
    <mergeCell ref="E8:F8"/>
    <mergeCell ref="E9:F9"/>
    <mergeCell ref="E10:F10"/>
    <mergeCell ref="E11:F11"/>
    <mergeCell ref="E12:F12"/>
    <mergeCell ref="B10:C10"/>
    <mergeCell ref="I4:K4"/>
    <mergeCell ref="C2:E2"/>
    <mergeCell ref="I2:K2"/>
    <mergeCell ref="I14:K14"/>
    <mergeCell ref="I24:K24"/>
    <mergeCell ref="I15:I16"/>
    <mergeCell ref="J15:J16"/>
    <mergeCell ref="K15:K16"/>
    <mergeCell ref="D5:D6"/>
    <mergeCell ref="B4:F4"/>
    <mergeCell ref="B5:C6"/>
    <mergeCell ref="B7:C7"/>
    <mergeCell ref="B8:C8"/>
    <mergeCell ref="B9:C9"/>
    <mergeCell ref="I5:I6"/>
    <mergeCell ref="J5:J6"/>
    <mergeCell ref="K5:K6"/>
    <mergeCell ref="I35:I36"/>
    <mergeCell ref="J35:J36"/>
    <mergeCell ref="K35:K36"/>
    <mergeCell ref="I34:K34"/>
    <mergeCell ref="I25:I26"/>
    <mergeCell ref="J25:J26"/>
    <mergeCell ref="K25:K26"/>
  </mergeCells>
  <dataValidations xWindow="400" yWindow="555" count="2">
    <dataValidation type="decimal" allowBlank="1" showInputMessage="1" showErrorMessage="1" promptTitle="Part time fraction" prompt="If you are part time divide your working hours by full time hours.  E.g. if you work 20 hrs per week and full time is 37hrs enter 0.54 (20 / 37 = 0.54)_x000a__x000a_If you are full time leave this as '1.0'" sqref="E21">
      <formula1>0</formula1>
      <formula2>1</formula2>
    </dataValidation>
    <dataValidation allowBlank="1" showInputMessage="1" showErrorMessage="1" promptTitle="Annualised earnings" prompt="This will be your pensionable earnings paid in the month multiplied by 12" sqref="E31"/>
  </dataValidations>
  <pageMargins left="0.7" right="0.7" top="0.75" bottom="0.75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00" yWindow="555" count="2">
        <x14:dataValidation type="list" allowBlank="1" showInputMessage="1" showErrorMessage="1">
          <x14:formula1>
            <xm:f>Sheet1!$L$35:$L$38</xm:f>
          </x14:formula1>
          <xm:sqref>E18</xm:sqref>
        </x14:dataValidation>
        <x14:dataValidation type="list" allowBlank="1" showInputMessage="1" showErrorMessage="1">
          <x14:formula1>
            <xm:f>Sheet1!$K$28:$K$31</xm:f>
          </x14:formula1>
          <xm:sqref>E30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UK SBS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Kye Honor (JSS)</dc:creator>
  <cp:lastModifiedBy>Sean Terry</cp:lastModifiedBy>
  <cp:lastPrinted>2014-10-31T15:38:37Z</cp:lastPrinted>
  <dcterms:created xsi:type="dcterms:W3CDTF">2014-10-31T09:12:31Z</dcterms:created>
  <dcterms:modified xsi:type="dcterms:W3CDTF">2015-03-03T15:38:19Z</dcterms:modified>
</cp:coreProperties>
</file>